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90" windowWidth="9120" windowHeight="3930" tabRatio="375" activeTab="0"/>
  </bookViews>
  <sheets>
    <sheet name="Yemek Yol 2010 (%5,3'e Göre)" sheetId="1" r:id="rId1"/>
    <sheet name="2011 Yemek -Yol(%4,9)" sheetId="2" r:id="rId2"/>
  </sheets>
  <externalReferences>
    <externalReference r:id="rId5"/>
  </externalReferences>
  <definedNames>
    <definedName name="__123Graph_A" hidden="1">'[1]TABLO-3'!$B$4:$B$4</definedName>
    <definedName name="__123Graph_B" hidden="1">'[1]TABLO-3'!$B$5:$B$5</definedName>
    <definedName name="__123Graph_C" hidden="1">'[1]TABLO-3'!$B$6:$B$6</definedName>
    <definedName name="__123Graph_D" hidden="1">'[1]TABLO-3'!$B$7:$B$7</definedName>
    <definedName name="__123Graph_E" hidden="1">'[1]TABLO-3'!$B$8:$B$8</definedName>
    <definedName name="__123Graph_X" hidden="1">'[1]TABLO-3'!$A$4:$A$8</definedName>
  </definedNames>
  <calcPr fullCalcOnLoad="1"/>
</workbook>
</file>

<file path=xl/sharedStrings.xml><?xml version="1.0" encoding="utf-8"?>
<sst xmlns="http://schemas.openxmlformats.org/spreadsheetml/2006/main" count="70" uniqueCount="47">
  <si>
    <t xml:space="preserve">İŞÇİYE ÖDENECEK NET YOL BEDELİ HESAPLAMA CETVELİ </t>
  </si>
  <si>
    <t xml:space="preserve">İŞÇİYE ÖDENECEK NET YEMEK  BEDELİ HESAPLAMA CETVELİ </t>
  </si>
  <si>
    <t>Günlük Brüt Yemek Ücreti  (TL) (A)</t>
  </si>
  <si>
    <t>Asgari Ücret (B)  (TL) (2010 Yılı Tahmini)</t>
  </si>
  <si>
    <t>Günlük Asgari Ücret  (C=B/30) (TL)</t>
  </si>
  <si>
    <t>İstisna Tutarı (Günlük Asgari Ücretin % 6'sı)  (TL) (D=C*0,06)</t>
  </si>
  <si>
    <t>Gelir Vergisine Esas Tutar (TL) (G=A-F)</t>
  </si>
  <si>
    <t>Gelir Vergisi % 15 (TL) (H=G*0,15)</t>
  </si>
  <si>
    <t>Yemek Ücreti (Net)(TL) (J**=A-I)</t>
  </si>
  <si>
    <t>Günlük Brüt Yol Ücreti  (TL) (A)</t>
  </si>
  <si>
    <t>(2010 Yılı Tahmini Asgari Ücret (C=A+B)  (TL)</t>
  </si>
  <si>
    <t>Gelir Vergisi % 15(TL) (E=D*0,15)</t>
  </si>
  <si>
    <t>SGK Primine Esas Tutar (TL)          (E=A-D)</t>
  </si>
  <si>
    <t>SGK Primi işçi % 15 (TL) (F=E*0,15)</t>
  </si>
  <si>
    <t>SGK Primi işçi % 15(TL) (C=B*0,15)</t>
  </si>
  <si>
    <t>SGK Primine Esas Tutar(TL) (B=A)</t>
  </si>
  <si>
    <t>Günlük  Brüt Yemek Bedelinden Düşülen Toplam Miktar(TL) (İ=F+H+I)</t>
  </si>
  <si>
    <t>Damga Vergisi %0 6 (TL) (F=A*0,006)</t>
  </si>
  <si>
    <t>Günlük  Brüt Yol Bedelinden Düşülen Toplam Miktar(TL)(F=C+E+F)</t>
  </si>
  <si>
    <t>Yol  Ücreti (Net)(TL) (G***=A-F)</t>
  </si>
  <si>
    <t>Damga Vergisi %0 6 (TL) (I=A*0,006)</t>
  </si>
  <si>
    <t>Gelir Vergisine Esas Tutar (TL) (D=A-C)</t>
  </si>
  <si>
    <r>
      <t xml:space="preserve">NOT 1-: </t>
    </r>
    <r>
      <rPr>
        <sz val="12"/>
        <rFont val="Times New Roman"/>
        <family val="1"/>
      </rPr>
      <t xml:space="preserve">Başkanlığımız hizmet binalarının Ankara'nın çeşitli semtlerinde olması nedeniyle, personelin sabah 2 araç kullanarak işyerine geldiği akşam mesai bitiminde ise Büyükşehir Belediyesinin 45 dakikalık aktarma uygulamasından yararlanarak 1 araç kullanarak ikametgahına döndüğü varsayılmıştır. </t>
    </r>
  </si>
  <si>
    <r>
      <t>NOT 2-</t>
    </r>
    <r>
      <rPr>
        <sz val="12"/>
        <rFont val="Times New Roman"/>
        <family val="1"/>
      </rPr>
      <t xml:space="preserve">: Çalışacak personele verilecek yemek bedeli hesaplanırken Bakanlığımız tarafından ihale edilerek Bakanlık personeline sunulan yemek dağıtım hizmet birim fiyatı esas alınmıştır. </t>
    </r>
  </si>
  <si>
    <t>GENEL TEMİZLİK HİZMETLERİNDE ÇALIŞACAK OLAN İŞÇİLERE 2010 YILINDA ÖDENECEK YEMEK VE YOL BEDELLERİ HESAPLAMA CETVELİ
(2009 YILI VERİLERİNİN %5,3 ARTIRIMINA GÖRE)</t>
  </si>
  <si>
    <t>Asgari Ücret (B= A*5,3/100)  (TL)</t>
  </si>
  <si>
    <t>(2010 Yılı İçin  Yemek Ve Yol  Maliyetlerinde  %5,3 Artırım Yapılmıştır)</t>
  </si>
  <si>
    <r>
      <t xml:space="preserve">NOT 3- </t>
    </r>
    <r>
      <rPr>
        <sz val="12"/>
        <rFont val="Times New Roman"/>
        <family val="1"/>
      </rPr>
      <t xml:space="preserve">Hesaplamalar Yapılırken 16/09/2009 tarihli Resmi Gazetede yayımlanan </t>
    </r>
    <r>
      <rPr>
        <b/>
        <sz val="12"/>
        <rFont val="Times New Roman"/>
        <family val="1"/>
      </rPr>
      <t xml:space="preserve">(2010-2012) Orta Vadeli Program </t>
    </r>
    <r>
      <rPr>
        <sz val="12"/>
        <rFont val="Times New Roman"/>
        <family val="1"/>
      </rPr>
      <t xml:space="preserve">ile 18/09/2009 tarihli Resmi Gazetede yayımlanan </t>
    </r>
    <r>
      <rPr>
        <b/>
        <sz val="12"/>
        <rFont val="Times New Roman"/>
        <family val="1"/>
      </rPr>
      <t xml:space="preserve">2010-2012 Dönemi Bütçe Hazırlama Rehberinde </t>
    </r>
    <r>
      <rPr>
        <sz val="12"/>
        <rFont val="Times New Roman"/>
        <family val="1"/>
      </rPr>
      <t>Yer Alan 2010 ile 2011 yılları İçin Öngörülen Yıl Sonu TÜFE'deki Artış Oranları Esas Alınmıştır.</t>
    </r>
  </si>
  <si>
    <t>GENEL TEMİZLİK HİZMETLERİNDE ÇALIŞACAK OLAN İŞÇİLERE 2011 YILINDA ÖDENECEK YEMEK VE YOL BEDELLERİ HESAPLAMA CETVELİ
(2010 YILI VERİLERİNİN %4,9 ARTIRIMINA GÖRE)</t>
  </si>
  <si>
    <t>(2011 Yılı Tahmini)</t>
  </si>
  <si>
    <t>2010 Asgari Ücret (A)  (TL)</t>
  </si>
  <si>
    <t>Asgari Ücret (B= A*4,9/100)  (TL)</t>
  </si>
  <si>
    <t>(2011 Yılı Tahmini Asgari Ücret (C=A+B)  (TL)</t>
  </si>
  <si>
    <t>(2011 Yılı İçin  Yemek Ve Yol  Maliyetlerinde  %4,9 Artırım Yapılmıştır)</t>
  </si>
  <si>
    <t>2010 Yılı  Bakanlık Yemek Bedeli (TL) (A)</t>
  </si>
  <si>
    <t>2010 Yılı  Bakanlık Tahmini Yemek Bedeli (TL) (B=A*1,049)</t>
  </si>
  <si>
    <t>2010 Yılı 3 Otobüs Bilet Bedeli (TL) (C)</t>
  </si>
  <si>
    <t>2011 Yılı Tahmini 3 Otobüs Bilet Bedeli (TL) (D=C*1,049)</t>
  </si>
  <si>
    <t xml:space="preserve">
 GENEL TEMİZLİK HİZMETLERİ İŞİ İHALESİ </t>
  </si>
  <si>
    <t xml:space="preserve"> GENEL TEMİZLİK HİZMETLERİ İŞİ İHALESİ </t>
  </si>
  <si>
    <t>2010 Yılı  Asgari Ücret (A)  (TL)</t>
  </si>
  <si>
    <t>2011 Yılı  Bakanlık Tahmini Yemek Bedeli (TL) (B=A*1,053)</t>
  </si>
  <si>
    <t>2010 Yılı 4 Otobüs Bilet Bedeli (TL) (C)</t>
  </si>
  <si>
    <t>Asgari Ücret (B)  (TL) (2011 Yılı Tahmini)</t>
  </si>
  <si>
    <t>Damga Vergisi %0 6 (TL) (I=A*0,066)</t>
  </si>
  <si>
    <t>2011 Yılı Tahmini 3 Otobüs Bilet Bedeli (TL) (D=C*1,053)</t>
  </si>
  <si>
    <t>Damga Vergisi %0 6 ,6(TL) (F=A*0,006)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</si>
</sst>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0.0"/>
    <numFmt numFmtId="166" formatCode="#,##0.0"/>
    <numFmt numFmtId="167" formatCode="#,##0.000"/>
    <numFmt numFmtId="168" formatCode="0.00_ ;\-0.00\ 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#,##0.0000"/>
    <numFmt numFmtId="173" formatCode="#,##0.000000"/>
    <numFmt numFmtId="174" formatCode="#,##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"/>
    <numFmt numFmtId="184" formatCode="0.000"/>
    <numFmt numFmtId="185" formatCode="_-* #,##0.0\ _T_L_-;\-* #,##0.0\ _T_L_-;_-* &quot;-&quot;\ _T_L_-;_-@_-"/>
    <numFmt numFmtId="186" formatCode="0.0_)"/>
    <numFmt numFmtId="187" formatCode="General_)"/>
    <numFmt numFmtId="188" formatCode="0.00000"/>
    <numFmt numFmtId="189" formatCode="0.00000000"/>
    <numFmt numFmtId="190" formatCode="0.0000000"/>
    <numFmt numFmtId="191" formatCode="0.000000"/>
    <numFmt numFmtId="192" formatCode="#,##0&quot;g.&quot;;\-#,##0&quot;g.&quot;"/>
    <numFmt numFmtId="193" formatCode="#,##0&quot;g.&quot;;[Red]\-#,##0&quot;g.&quot;"/>
    <numFmt numFmtId="194" formatCode="#,##0.00&quot;g.&quot;;\-#,##0.00&quot;g.&quot;"/>
    <numFmt numFmtId="195" formatCode="#,##0.00&quot;g.&quot;;[Red]\-#,##0.00&quot;g.&quot;"/>
    <numFmt numFmtId="196" formatCode="_-* #,##0&quot;g.&quot;_-;\-* #,##0&quot;g.&quot;_-;_-* &quot;-&quot;&quot;g.&quot;_-;_-@_-"/>
    <numFmt numFmtId="197" formatCode="_-* #,##0_g_._-;\-* #,##0_g_._-;_-* &quot;-&quot;_g_._-;_-@_-"/>
    <numFmt numFmtId="198" formatCode="_-* #,##0.00&quot;g.&quot;_-;\-* #,##0.00&quot;g.&quot;_-;_-* &quot;-&quot;??&quot;g.&quot;_-;_-@_-"/>
    <numFmt numFmtId="199" formatCode="_-* #,##0.00_g_._-;\-* #,##0.00_g_._-;_-* &quot;-&quot;??_g_._-;_-@_-"/>
    <numFmt numFmtId="200" formatCode="#.#_)"/>
    <numFmt numFmtId="201" formatCode="0.#_)"/>
    <numFmt numFmtId="202" formatCode="0.0__\)"/>
    <numFmt numFmtId="203" formatCode="0.0__"/>
    <numFmt numFmtId="204" formatCode="0.00_)"/>
    <numFmt numFmtId="205" formatCode="0.000_)"/>
    <numFmt numFmtId="206" formatCode="0.0000_)"/>
    <numFmt numFmtId="207" formatCode="0_)"/>
    <numFmt numFmtId="208" formatCode="#.##0.00"/>
    <numFmt numFmtId="209" formatCode="#,##0\ _T_L"/>
  </numFmts>
  <fonts count="43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9.6"/>
      <color indexed="12"/>
      <name val="Arial Tur"/>
      <family val="0"/>
    </font>
    <font>
      <u val="single"/>
      <sz val="9.6"/>
      <color indexed="36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Tur"/>
      <family val="0"/>
    </font>
    <font>
      <sz val="12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4" fontId="7" fillId="34" borderId="15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justify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ie.gov.tr/netbul\den\CPI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</sheetNames>
    <sheetDataSet>
      <sheetData sheetId="2">
        <row r="8">
          <cell r="B8" t="str">
            <v>        TURKEY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75" zoomScaleNormal="75" zoomScalePageLayoutView="0" workbookViewId="0" topLeftCell="A1">
      <selection activeCell="A15" sqref="A15:K15"/>
    </sheetView>
  </sheetViews>
  <sheetFormatPr defaultColWidth="9.00390625" defaultRowHeight="12.75"/>
  <cols>
    <col min="1" max="1" width="13.75390625" style="10" customWidth="1"/>
    <col min="2" max="2" width="13.875" style="10" customWidth="1"/>
    <col min="3" max="3" width="15.00390625" style="10" customWidth="1"/>
    <col min="4" max="4" width="23.25390625" style="10" customWidth="1"/>
    <col min="5" max="5" width="14.75390625" style="10" customWidth="1"/>
    <col min="6" max="6" width="12.125" style="1" customWidth="1"/>
    <col min="7" max="7" width="14.75390625" style="1" customWidth="1"/>
    <col min="8" max="8" width="13.25390625" style="1" customWidth="1"/>
    <col min="9" max="9" width="12.75390625" style="1" customWidth="1"/>
    <col min="10" max="10" width="24.25390625" style="1" customWidth="1"/>
    <col min="11" max="11" width="14.25390625" style="1" customWidth="1"/>
    <col min="12" max="12" width="9.125" style="1" customWidth="1"/>
    <col min="13" max="13" width="9.125" style="10" customWidth="1"/>
    <col min="14" max="14" width="19.625" style="10" customWidth="1"/>
    <col min="15" max="16384" width="9.125" style="10" customWidth="1"/>
  </cols>
  <sheetData>
    <row r="1" spans="1:11" ht="78.75" customHeight="1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s="2" customFormat="1" ht="50.2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8" s="9" customFormat="1" ht="18.75" customHeight="1">
      <c r="A3" s="40" t="s">
        <v>29</v>
      </c>
      <c r="B3" s="40"/>
      <c r="C3" s="40"/>
      <c r="F3" s="12"/>
      <c r="G3" s="16"/>
      <c r="H3" s="16"/>
      <c r="I3" s="16"/>
      <c r="J3" s="25"/>
      <c r="K3" s="25"/>
      <c r="L3" s="26"/>
      <c r="M3" s="26"/>
      <c r="N3" s="26"/>
      <c r="O3" s="26"/>
      <c r="P3" s="26"/>
      <c r="Q3" s="26"/>
      <c r="R3" s="26"/>
    </row>
    <row r="4" spans="1:18" s="9" customFormat="1" ht="45.75" customHeight="1">
      <c r="A4" s="4" t="s">
        <v>40</v>
      </c>
      <c r="B4" s="41" t="s">
        <v>25</v>
      </c>
      <c r="C4" s="42"/>
      <c r="D4" s="4" t="s">
        <v>10</v>
      </c>
      <c r="F4" s="12"/>
      <c r="G4" s="16"/>
      <c r="H4" s="16"/>
      <c r="I4" s="16"/>
      <c r="J4" s="25"/>
      <c r="K4" s="25"/>
      <c r="L4" s="26"/>
      <c r="M4" s="27"/>
      <c r="N4" s="26"/>
      <c r="O4" s="26"/>
      <c r="P4" s="26"/>
      <c r="Q4" s="26"/>
      <c r="R4" s="26"/>
    </row>
    <row r="5" spans="1:18" s="9" customFormat="1" ht="15.75">
      <c r="A5" s="8">
        <v>760.5</v>
      </c>
      <c r="B5" s="34">
        <f>A5*5.3/100</f>
        <v>40.3065</v>
      </c>
      <c r="C5" s="35"/>
      <c r="D5" s="19">
        <f>A5+B5</f>
        <v>800.8065</v>
      </c>
      <c r="F5" s="12"/>
      <c r="G5" s="43"/>
      <c r="H5" s="43"/>
      <c r="I5" s="22"/>
      <c r="J5" s="25"/>
      <c r="K5" s="25"/>
      <c r="L5" s="26"/>
      <c r="M5" s="26"/>
      <c r="N5" s="26"/>
      <c r="O5" s="26"/>
      <c r="P5" s="26"/>
      <c r="Q5" s="26"/>
      <c r="R5" s="26"/>
    </row>
    <row r="6" spans="1:9" s="14" customFormat="1" ht="26.25" customHeight="1">
      <c r="A6" s="12"/>
      <c r="B6" s="12"/>
      <c r="C6" s="12"/>
      <c r="D6" s="12"/>
      <c r="G6" s="44"/>
      <c r="H6" s="44"/>
      <c r="I6" s="23"/>
    </row>
    <row r="7" spans="1:18" s="9" customFormat="1" ht="22.5" customHeight="1">
      <c r="A7" s="37" t="s">
        <v>26</v>
      </c>
      <c r="B7" s="37"/>
      <c r="C7" s="37"/>
      <c r="D7" s="37"/>
      <c r="E7" s="37"/>
      <c r="F7" s="37"/>
      <c r="G7" s="37"/>
      <c r="H7" s="37"/>
      <c r="I7" s="12"/>
      <c r="J7" s="14"/>
      <c r="K7" s="14"/>
      <c r="L7" s="26"/>
      <c r="M7" s="26"/>
      <c r="N7" s="26"/>
      <c r="O7" s="26"/>
      <c r="P7" s="26"/>
      <c r="Q7" s="26"/>
      <c r="R7" s="26"/>
    </row>
    <row r="8" spans="1:18" s="9" customFormat="1" ht="63" customHeight="1">
      <c r="A8" s="29" t="s">
        <v>34</v>
      </c>
      <c r="B8" s="29"/>
      <c r="C8" s="34" t="s">
        <v>41</v>
      </c>
      <c r="D8" s="35"/>
      <c r="E8" s="34" t="s">
        <v>42</v>
      </c>
      <c r="F8" s="35"/>
      <c r="G8" s="29" t="s">
        <v>45</v>
      </c>
      <c r="H8" s="29"/>
      <c r="I8" s="12"/>
      <c r="J8" s="30"/>
      <c r="K8" s="30"/>
      <c r="L8" s="14"/>
      <c r="M8" s="26"/>
      <c r="N8" s="26"/>
      <c r="O8" s="26"/>
      <c r="P8" s="26"/>
      <c r="Q8" s="26"/>
      <c r="R8" s="26"/>
    </row>
    <row r="9" spans="1:18" s="9" customFormat="1" ht="30" customHeight="1">
      <c r="A9" s="31">
        <v>6.426</v>
      </c>
      <c r="B9" s="31"/>
      <c r="C9" s="32">
        <f>A9*1.053</f>
        <v>6.766578</v>
      </c>
      <c r="D9" s="33"/>
      <c r="E9" s="34">
        <v>5</v>
      </c>
      <c r="F9" s="35"/>
      <c r="G9" s="36">
        <f>E9*1.053</f>
        <v>5.265</v>
      </c>
      <c r="H9" s="36"/>
      <c r="I9" s="12"/>
      <c r="J9" s="30"/>
      <c r="K9" s="30"/>
      <c r="L9" s="14"/>
      <c r="M9" s="26"/>
      <c r="N9" s="26"/>
      <c r="O9" s="26"/>
      <c r="P9" s="26"/>
      <c r="Q9" s="26"/>
      <c r="R9" s="26"/>
    </row>
    <row r="10" spans="7:12" s="9" customFormat="1" ht="8.25" customHeight="1">
      <c r="G10" s="12"/>
      <c r="H10" s="12"/>
      <c r="I10" s="12"/>
      <c r="J10" s="12"/>
      <c r="K10" s="12"/>
      <c r="L10" s="12"/>
    </row>
    <row r="11" spans="1:12" ht="16.5" thickBot="1">
      <c r="A11" s="1"/>
      <c r="B11" s="1"/>
      <c r="C11" s="1"/>
      <c r="D11" s="1"/>
      <c r="E11" s="1"/>
      <c r="J11" s="20"/>
      <c r="K11" s="20"/>
      <c r="L11" s="20"/>
    </row>
    <row r="12" spans="1:14" s="2" customFormat="1" ht="24.75" customHeight="1">
      <c r="A12" s="45" t="s">
        <v>1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1"/>
      <c r="N12" s="2">
        <v>0.06</v>
      </c>
    </row>
    <row r="13" spans="1:14" s="1" customFormat="1" ht="84.75" customHeight="1">
      <c r="A13" s="3" t="s">
        <v>2</v>
      </c>
      <c r="B13" s="4" t="s">
        <v>43</v>
      </c>
      <c r="C13" s="4" t="s">
        <v>4</v>
      </c>
      <c r="D13" s="5" t="s">
        <v>5</v>
      </c>
      <c r="E13" s="4" t="s">
        <v>12</v>
      </c>
      <c r="F13" s="4" t="s">
        <v>13</v>
      </c>
      <c r="G13" s="6" t="s">
        <v>6</v>
      </c>
      <c r="H13" s="4" t="s">
        <v>7</v>
      </c>
      <c r="I13" s="4" t="s">
        <v>44</v>
      </c>
      <c r="J13" s="4" t="s">
        <v>16</v>
      </c>
      <c r="K13" s="7" t="s">
        <v>8</v>
      </c>
      <c r="N13" s="1">
        <f>(N12/100)*10</f>
        <v>0.005999999999999999</v>
      </c>
    </row>
    <row r="14" spans="1:14" s="9" customFormat="1" ht="33" customHeight="1">
      <c r="A14" s="15">
        <v>9</v>
      </c>
      <c r="B14" s="19">
        <f>D5</f>
        <v>800.8065</v>
      </c>
      <c r="C14" s="8">
        <f>B14/30</f>
        <v>26.693550000000002</v>
      </c>
      <c r="D14" s="8">
        <f>C14*6/100</f>
        <v>1.6016130000000002</v>
      </c>
      <c r="E14" s="8">
        <f>A14-D14</f>
        <v>7.398387</v>
      </c>
      <c r="F14" s="8">
        <f>E14*15/100</f>
        <v>1.10975805</v>
      </c>
      <c r="G14" s="8">
        <f>A14-F14</f>
        <v>7.89024195</v>
      </c>
      <c r="H14" s="8">
        <f>G14*15/100</f>
        <v>1.1835362925</v>
      </c>
      <c r="I14" s="5">
        <f>(A14*66/1000)</f>
        <v>0.594</v>
      </c>
      <c r="J14" s="8">
        <f>F14+H14+I14</f>
        <v>2.8872943424999997</v>
      </c>
      <c r="K14" s="17">
        <f>A14-J14</f>
        <v>6.1127056575</v>
      </c>
      <c r="N14" s="28">
        <f>N12+N13</f>
        <v>0.066</v>
      </c>
    </row>
    <row r="15" spans="1:11" s="9" customFormat="1" ht="18" customHeight="1" thickBo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</row>
    <row r="16" spans="1:11" s="9" customFormat="1" ht="18" customHeight="1" thickBo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2" s="2" customFormat="1" ht="24.75" customHeight="1">
      <c r="A17" s="45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1"/>
    </row>
    <row r="18" spans="1:11" s="1" customFormat="1" ht="75.75" customHeight="1">
      <c r="A18" s="3" t="s">
        <v>9</v>
      </c>
      <c r="B18" s="4" t="s">
        <v>15</v>
      </c>
      <c r="C18" s="51" t="s">
        <v>14</v>
      </c>
      <c r="D18" s="51"/>
      <c r="E18" s="6" t="s">
        <v>21</v>
      </c>
      <c r="F18" s="51" t="s">
        <v>11</v>
      </c>
      <c r="G18" s="51"/>
      <c r="H18" s="51" t="s">
        <v>46</v>
      </c>
      <c r="I18" s="51"/>
      <c r="J18" s="24" t="s">
        <v>18</v>
      </c>
      <c r="K18" s="7" t="s">
        <v>19</v>
      </c>
    </row>
    <row r="19" spans="1:11" s="9" customFormat="1" ht="25.5" customHeight="1">
      <c r="A19" s="15">
        <v>7.35</v>
      </c>
      <c r="B19" s="8">
        <f>A19</f>
        <v>7.35</v>
      </c>
      <c r="C19" s="29">
        <f>B19*15/100</f>
        <v>1.1025</v>
      </c>
      <c r="D19" s="29"/>
      <c r="E19" s="8">
        <f>A19-C19</f>
        <v>6.2475</v>
      </c>
      <c r="F19" s="29">
        <f>E19*15/100</f>
        <v>0.9371249999999999</v>
      </c>
      <c r="G19" s="29"/>
      <c r="H19" s="53">
        <f>(A19*6/1000)</f>
        <v>0.04409999999999999</v>
      </c>
      <c r="I19" s="54"/>
      <c r="J19" s="21">
        <f>C19+F19+H19</f>
        <v>2.083725</v>
      </c>
      <c r="K19" s="18">
        <f>A19-J19</f>
        <v>5.266275</v>
      </c>
    </row>
    <row r="20" spans="1:11" s="9" customFormat="1" ht="9" customHeight="1" thickBo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5" ht="15.75">
      <c r="A21" s="1"/>
      <c r="B21" s="1"/>
      <c r="C21" s="1"/>
      <c r="D21" s="1"/>
      <c r="E21" s="1"/>
    </row>
    <row r="22" spans="1:11" ht="39" customHeight="1">
      <c r="A22" s="55" t="s">
        <v>22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.75">
      <c r="A23" s="55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5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3" ht="33" customHeight="1">
      <c r="A25" s="52" t="s">
        <v>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</sheetData>
  <sheetProtection/>
  <mergeCells count="31">
    <mergeCell ref="A25:M25"/>
    <mergeCell ref="C19:D19"/>
    <mergeCell ref="F19:G19"/>
    <mergeCell ref="H19:I19"/>
    <mergeCell ref="A20:K20"/>
    <mergeCell ref="A22:K22"/>
    <mergeCell ref="A23:K24"/>
    <mergeCell ref="A12:K12"/>
    <mergeCell ref="A15:K15"/>
    <mergeCell ref="A17:K17"/>
    <mergeCell ref="C18:D18"/>
    <mergeCell ref="F18:G18"/>
    <mergeCell ref="H18:I18"/>
    <mergeCell ref="A7:H7"/>
    <mergeCell ref="J9:K9"/>
    <mergeCell ref="A1:K1"/>
    <mergeCell ref="A3:C3"/>
    <mergeCell ref="B4:C4"/>
    <mergeCell ref="B5:C5"/>
    <mergeCell ref="A2:K2"/>
    <mergeCell ref="G5:H5"/>
    <mergeCell ref="G6:H6"/>
    <mergeCell ref="C8:D8"/>
    <mergeCell ref="A8:B8"/>
    <mergeCell ref="J8:K8"/>
    <mergeCell ref="A9:B9"/>
    <mergeCell ref="C9:D9"/>
    <mergeCell ref="E8:F8"/>
    <mergeCell ref="E9:F9"/>
    <mergeCell ref="G8:H8"/>
    <mergeCell ref="G9:H9"/>
  </mergeCells>
  <printOptions/>
  <pageMargins left="0.99" right="0.21" top="0.22" bottom="0.28" header="0.17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4">
      <selection activeCell="J8" sqref="J8:K8"/>
    </sheetView>
  </sheetViews>
  <sheetFormatPr defaultColWidth="9.00390625" defaultRowHeight="12.75"/>
  <cols>
    <col min="1" max="1" width="13.75390625" style="10" customWidth="1"/>
    <col min="2" max="2" width="13.875" style="10" customWidth="1"/>
    <col min="3" max="3" width="15.00390625" style="10" customWidth="1"/>
    <col min="4" max="4" width="23.25390625" style="10" customWidth="1"/>
    <col min="5" max="5" width="14.75390625" style="10" customWidth="1"/>
    <col min="6" max="6" width="12.125" style="1" customWidth="1"/>
    <col min="7" max="7" width="14.75390625" style="1" customWidth="1"/>
    <col min="8" max="8" width="12.125" style="1" customWidth="1"/>
    <col min="9" max="9" width="12.75390625" style="1" customWidth="1"/>
    <col min="10" max="10" width="24.25390625" style="1" customWidth="1"/>
    <col min="11" max="11" width="14.25390625" style="1" customWidth="1"/>
    <col min="12" max="12" width="9.125" style="1" customWidth="1"/>
    <col min="13" max="16384" width="9.125" style="10" customWidth="1"/>
  </cols>
  <sheetData>
    <row r="1" spans="1:11" ht="78.75" customHeight="1">
      <c r="A1" s="38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s="2" customFormat="1" ht="50.25" customHeight="1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1" s="9" customFormat="1" ht="18.75" customHeight="1">
      <c r="A3" s="40" t="s">
        <v>29</v>
      </c>
      <c r="B3" s="40"/>
      <c r="C3" s="40"/>
      <c r="F3" s="12"/>
      <c r="G3" s="16"/>
      <c r="H3" s="16"/>
      <c r="I3" s="16"/>
      <c r="J3" s="16"/>
      <c r="K3" s="16"/>
    </row>
    <row r="4" spans="1:11" s="9" customFormat="1" ht="45.75" customHeight="1">
      <c r="A4" s="4" t="s">
        <v>30</v>
      </c>
      <c r="B4" s="41" t="s">
        <v>31</v>
      </c>
      <c r="C4" s="42"/>
      <c r="D4" s="4" t="s">
        <v>32</v>
      </c>
      <c r="F4" s="12"/>
      <c r="G4" s="16"/>
      <c r="H4" s="16"/>
      <c r="I4" s="16"/>
      <c r="J4" s="16"/>
      <c r="K4" s="16"/>
    </row>
    <row r="5" spans="1:11" s="9" customFormat="1" ht="15.75">
      <c r="A5" s="8">
        <v>729.73</v>
      </c>
      <c r="B5" s="34">
        <f>A5*5.3/100</f>
        <v>38.67569</v>
      </c>
      <c r="C5" s="35"/>
      <c r="D5" s="19">
        <f>A5+B5</f>
        <v>768.40569</v>
      </c>
      <c r="F5" s="12"/>
      <c r="G5" s="43"/>
      <c r="H5" s="43"/>
      <c r="I5" s="22"/>
      <c r="J5" s="16"/>
      <c r="K5" s="16"/>
    </row>
    <row r="6" spans="1:10" s="14" customFormat="1" ht="26.25" customHeight="1">
      <c r="A6" s="12"/>
      <c r="B6" s="12"/>
      <c r="C6" s="12"/>
      <c r="D6" s="12"/>
      <c r="G6" s="44"/>
      <c r="H6" s="44"/>
      <c r="I6" s="23"/>
      <c r="J6" s="12"/>
    </row>
    <row r="7" spans="1:11" s="9" customFormat="1" ht="22.5" customHeight="1">
      <c r="A7" s="37" t="s">
        <v>33</v>
      </c>
      <c r="B7" s="37"/>
      <c r="C7" s="37"/>
      <c r="D7" s="37"/>
      <c r="E7" s="37"/>
      <c r="F7" s="37"/>
      <c r="G7" s="37"/>
      <c r="H7" s="37"/>
      <c r="I7" s="12"/>
      <c r="J7" s="12"/>
      <c r="K7" s="12"/>
    </row>
    <row r="8" spans="1:12" s="9" customFormat="1" ht="63" customHeight="1">
      <c r="A8" s="29" t="s">
        <v>34</v>
      </c>
      <c r="B8" s="29"/>
      <c r="C8" s="34" t="s">
        <v>35</v>
      </c>
      <c r="D8" s="35"/>
      <c r="E8" s="34" t="s">
        <v>36</v>
      </c>
      <c r="F8" s="35"/>
      <c r="G8" s="29" t="s">
        <v>37</v>
      </c>
      <c r="H8" s="29"/>
      <c r="I8" s="12"/>
      <c r="J8" s="58"/>
      <c r="K8" s="58"/>
      <c r="L8" s="12"/>
    </row>
    <row r="9" spans="1:12" s="9" customFormat="1" ht="30" customHeight="1">
      <c r="A9" s="31">
        <v>6.77</v>
      </c>
      <c r="B9" s="31"/>
      <c r="C9" s="32">
        <f>A9*1.049</f>
        <v>7.101729999999999</v>
      </c>
      <c r="D9" s="33"/>
      <c r="E9" s="34">
        <v>4.39</v>
      </c>
      <c r="F9" s="35"/>
      <c r="G9" s="36">
        <f>E9*1.049</f>
        <v>4.605109999999999</v>
      </c>
      <c r="H9" s="36"/>
      <c r="I9" s="12"/>
      <c r="J9" s="58"/>
      <c r="K9" s="58"/>
      <c r="L9" s="12"/>
    </row>
    <row r="10" spans="7:12" s="9" customFormat="1" ht="8.25" customHeight="1">
      <c r="G10" s="12"/>
      <c r="H10" s="12"/>
      <c r="I10" s="12"/>
      <c r="J10" s="12"/>
      <c r="K10" s="12"/>
      <c r="L10" s="12"/>
    </row>
    <row r="11" spans="1:12" ht="16.5" thickBot="1">
      <c r="A11" s="1"/>
      <c r="B11" s="1"/>
      <c r="C11" s="1"/>
      <c r="D11" s="1"/>
      <c r="E11" s="1"/>
      <c r="J11" s="20"/>
      <c r="K11" s="20"/>
      <c r="L11" s="20"/>
    </row>
    <row r="12" spans="1:12" s="2" customFormat="1" ht="24.75" customHeight="1">
      <c r="A12" s="45" t="s">
        <v>1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1"/>
    </row>
    <row r="13" spans="1:11" s="1" customFormat="1" ht="84.75" customHeight="1">
      <c r="A13" s="3" t="s">
        <v>2</v>
      </c>
      <c r="B13" s="4" t="s">
        <v>3</v>
      </c>
      <c r="C13" s="4" t="s">
        <v>4</v>
      </c>
      <c r="D13" s="5" t="s">
        <v>5</v>
      </c>
      <c r="E13" s="4" t="s">
        <v>12</v>
      </c>
      <c r="F13" s="4" t="s">
        <v>13</v>
      </c>
      <c r="G13" s="6" t="s">
        <v>6</v>
      </c>
      <c r="H13" s="4" t="s">
        <v>7</v>
      </c>
      <c r="I13" s="4" t="s">
        <v>20</v>
      </c>
      <c r="J13" s="4" t="s">
        <v>16</v>
      </c>
      <c r="K13" s="7" t="s">
        <v>8</v>
      </c>
    </row>
    <row r="14" spans="1:11" s="9" customFormat="1" ht="33" customHeight="1">
      <c r="A14" s="15">
        <v>9.64</v>
      </c>
      <c r="B14" s="19">
        <f>D5</f>
        <v>768.40569</v>
      </c>
      <c r="C14" s="8">
        <f>B14/30</f>
        <v>25.613523</v>
      </c>
      <c r="D14" s="8">
        <f>C14*6/100</f>
        <v>1.53681138</v>
      </c>
      <c r="E14" s="8">
        <f>A14-D14</f>
        <v>8.103188620000001</v>
      </c>
      <c r="F14" s="8">
        <f>E14*15/100</f>
        <v>1.215478293</v>
      </c>
      <c r="G14" s="8">
        <f>A14-F14</f>
        <v>8.424521707</v>
      </c>
      <c r="H14" s="8">
        <f>G14*15/100</f>
        <v>1.2636782560500002</v>
      </c>
      <c r="I14" s="5">
        <f>(A14*6/1000)</f>
        <v>0.05784</v>
      </c>
      <c r="J14" s="8">
        <f>F14+H14+I14</f>
        <v>2.5369965490500004</v>
      </c>
      <c r="K14" s="17">
        <f>A14-J14</f>
        <v>7.10300345095</v>
      </c>
    </row>
    <row r="15" spans="1:11" s="9" customFormat="1" ht="18" customHeight="1" thickBo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</row>
    <row r="16" spans="1:11" s="9" customFormat="1" ht="18" customHeight="1" thickBo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2" s="2" customFormat="1" ht="24.75" customHeight="1">
      <c r="A17" s="45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1"/>
    </row>
    <row r="18" spans="1:11" s="1" customFormat="1" ht="75.75" customHeight="1">
      <c r="A18" s="3" t="s">
        <v>9</v>
      </c>
      <c r="B18" s="4" t="s">
        <v>15</v>
      </c>
      <c r="C18" s="51" t="s">
        <v>14</v>
      </c>
      <c r="D18" s="51"/>
      <c r="E18" s="6" t="s">
        <v>21</v>
      </c>
      <c r="F18" s="51" t="s">
        <v>11</v>
      </c>
      <c r="G18" s="51"/>
      <c r="H18" s="51" t="s">
        <v>17</v>
      </c>
      <c r="I18" s="51"/>
      <c r="J18" s="24" t="s">
        <v>18</v>
      </c>
      <c r="K18" s="7" t="s">
        <v>19</v>
      </c>
    </row>
    <row r="19" spans="1:11" s="9" customFormat="1" ht="25.5" customHeight="1">
      <c r="A19" s="15">
        <v>6.43</v>
      </c>
      <c r="B19" s="8">
        <f>A19</f>
        <v>6.43</v>
      </c>
      <c r="C19" s="29">
        <f>B19*15/100</f>
        <v>0.9644999999999999</v>
      </c>
      <c r="D19" s="29"/>
      <c r="E19" s="8">
        <f>A19-C19</f>
        <v>5.4655</v>
      </c>
      <c r="F19" s="29">
        <f>E19*15/100</f>
        <v>0.8198249999999999</v>
      </c>
      <c r="G19" s="29"/>
      <c r="H19" s="53">
        <f>(A19*6/1000)</f>
        <v>0.038579999999999996</v>
      </c>
      <c r="I19" s="54"/>
      <c r="J19" s="21">
        <f>C19+F19+H19</f>
        <v>1.822905</v>
      </c>
      <c r="K19" s="18">
        <f>A19-J19</f>
        <v>4.607094999999999</v>
      </c>
    </row>
    <row r="20" spans="1:11" s="9" customFormat="1" ht="9" customHeight="1" thickBo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5" ht="15.75">
      <c r="A21" s="1"/>
      <c r="B21" s="1"/>
      <c r="C21" s="1"/>
      <c r="D21" s="1"/>
      <c r="E21" s="1"/>
    </row>
    <row r="22" spans="1:11" ht="39" customHeight="1">
      <c r="A22" s="55" t="s">
        <v>22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.75">
      <c r="A23" s="55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5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3" ht="33" customHeight="1">
      <c r="A25" s="57" t="s">
        <v>27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</sheetData>
  <sheetProtection/>
  <mergeCells count="31">
    <mergeCell ref="A1:K1"/>
    <mergeCell ref="A2:K2"/>
    <mergeCell ref="A3:C3"/>
    <mergeCell ref="B4:C4"/>
    <mergeCell ref="B5:C5"/>
    <mergeCell ref="G5:H5"/>
    <mergeCell ref="G6:H6"/>
    <mergeCell ref="A7:H7"/>
    <mergeCell ref="J8:K8"/>
    <mergeCell ref="A9:B9"/>
    <mergeCell ref="C9:D9"/>
    <mergeCell ref="E9:F9"/>
    <mergeCell ref="G9:H9"/>
    <mergeCell ref="J9:K9"/>
    <mergeCell ref="A8:B8"/>
    <mergeCell ref="C8:D8"/>
    <mergeCell ref="E8:F8"/>
    <mergeCell ref="G8:H8"/>
    <mergeCell ref="A12:K12"/>
    <mergeCell ref="A15:K15"/>
    <mergeCell ref="A17:K17"/>
    <mergeCell ref="C18:D18"/>
    <mergeCell ref="F18:G18"/>
    <mergeCell ref="H18:I18"/>
    <mergeCell ref="A22:K22"/>
    <mergeCell ref="A23:K24"/>
    <mergeCell ref="A25:M25"/>
    <mergeCell ref="C19:D19"/>
    <mergeCell ref="F19:G19"/>
    <mergeCell ref="H19:I19"/>
    <mergeCell ref="A20:K20"/>
  </mergeCells>
  <printOptions/>
  <pageMargins left="0.72" right="0.75" top="0.29" bottom="0.19" header="0.24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Alattin ÜŞENMEZ</cp:lastModifiedBy>
  <cp:lastPrinted>2009-10-19T13:52:59Z</cp:lastPrinted>
  <dcterms:created xsi:type="dcterms:W3CDTF">1998-12-15T14:38:43Z</dcterms:created>
  <dcterms:modified xsi:type="dcterms:W3CDTF">2012-01-17T12:12:20Z</dcterms:modified>
  <cp:category/>
  <cp:version/>
  <cp:contentType/>
  <cp:contentStatus/>
</cp:coreProperties>
</file>